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12" r:id="rId1"/>
    <sheet name="Лист1" sheetId="13" r:id="rId2"/>
  </sheets>
  <calcPr calcId="124519" refMode="R1C1"/>
</workbook>
</file>

<file path=xl/calcChain.xml><?xml version="1.0" encoding="utf-8"?>
<calcChain xmlns="http://schemas.openxmlformats.org/spreadsheetml/2006/main">
  <c r="D19" i="12"/>
  <c r="D18" s="1"/>
  <c r="D11"/>
  <c r="D12"/>
  <c r="C12"/>
  <c r="E23" i="13"/>
  <c r="E21"/>
  <c r="E20"/>
  <c r="D19"/>
  <c r="E19" s="1"/>
  <c r="D18"/>
  <c r="E18" s="1"/>
  <c r="C17"/>
  <c r="E17" s="1"/>
  <c r="D15"/>
  <c r="C15"/>
  <c r="E15" s="1"/>
  <c r="C14"/>
  <c r="C13"/>
  <c r="E12"/>
  <c r="D11"/>
  <c r="D24" s="1"/>
  <c r="D25" s="1"/>
  <c r="E4"/>
  <c r="E20" i="12"/>
  <c r="E19"/>
  <c r="C17"/>
  <c r="E17" s="1"/>
  <c r="E4"/>
  <c r="D13" i="13" l="1"/>
  <c r="E13" s="1"/>
  <c r="E25" s="1"/>
  <c r="E11"/>
  <c r="E24" s="1"/>
  <c r="D14"/>
  <c r="E18" i="12"/>
  <c r="E13"/>
  <c r="D14"/>
  <c r="E11"/>
  <c r="C15"/>
  <c r="E14" i="13" l="1"/>
  <c r="D15" i="12"/>
  <c r="C14"/>
  <c r="E12"/>
  <c r="D25" l="1"/>
  <c r="D26" s="1"/>
  <c r="E15"/>
  <c r="E25" s="1"/>
  <c r="E14"/>
  <c r="E26" l="1"/>
</calcChain>
</file>

<file path=xl/sharedStrings.xml><?xml version="1.0" encoding="utf-8"?>
<sst xmlns="http://schemas.openxmlformats.org/spreadsheetml/2006/main" count="86" uniqueCount="44">
  <si>
    <t>в том числе:</t>
  </si>
  <si>
    <t>текущий ремонт</t>
  </si>
  <si>
    <t>Площадь дома, м2</t>
  </si>
  <si>
    <t>Тариф, руб.</t>
  </si>
  <si>
    <t>в.ч.</t>
  </si>
  <si>
    <t>на содержание и обслуживание</t>
  </si>
  <si>
    <t xml:space="preserve">Статьи </t>
  </si>
  <si>
    <t>ед. изм.</t>
  </si>
  <si>
    <t>Виды работ по содержанию общего имущества</t>
  </si>
  <si>
    <t>Всего</t>
  </si>
  <si>
    <t>руб.</t>
  </si>
  <si>
    <t>%</t>
  </si>
  <si>
    <t>6.1. Содержание и обслуживание</t>
  </si>
  <si>
    <t>6.2. Текущий ремонт:</t>
  </si>
  <si>
    <t>содерж. и обслуж.</t>
  </si>
  <si>
    <t>Примечание: работы по тек. ремонту оформлены и согласованы  протоколом согласования цены, калькуляцией, актом выполненых работ и подписаны  председателем совета мкд</t>
  </si>
  <si>
    <t>3. Оплачено по квитанциям жильцами за  2017г.</t>
  </si>
  <si>
    <t>Очистка наледи и снега до твердого грунтового покрытия</t>
  </si>
  <si>
    <t>1. Остаток прошлого периода на 01.01.2019г.: (+) экономия,  (-) перерасход</t>
  </si>
  <si>
    <t>2. Начислено по квитанциям (S дома х тариф), за  2019г.</t>
  </si>
  <si>
    <t>4. Задолженность жильцов за 2019г (п.2-п.3)</t>
  </si>
  <si>
    <t>5. Фактический уровень платежей  за  2019г.(п.3/п.2)</t>
  </si>
  <si>
    <t>6. Фактические затраты в  2019г.:</t>
  </si>
  <si>
    <t>организация и обслуживание сп.счетов для взносов на кап. рем.2019г</t>
  </si>
  <si>
    <t>8. Остаток денежных средств с учетом остатка прошлого периода на 01.01.2020 г.(п.7- п.1)</t>
  </si>
  <si>
    <t>Текущий ремонт канализации п.№ 1 подвал (под кв.1,2,…9)</t>
  </si>
  <si>
    <t>Косметический ремонт в подъездах №1,2,3</t>
  </si>
  <si>
    <t>Текущий ремонт канализации п.№ 13подвал (под кв.19,22,25)</t>
  </si>
  <si>
    <t>7. Остаток денежных средств на конец года с учетом фактической оплаты и задолженности (п.2 - п.6) на 01.01.2020г.</t>
  </si>
  <si>
    <t xml:space="preserve">Отчет об исполнении договора управления за  2020 г.                                                                                                                                                      Портовая, 38 </t>
  </si>
  <si>
    <t>организация и обслуживание сп.счетов для взносов на кап. рем.2020г</t>
  </si>
  <si>
    <t xml:space="preserve">Очистка наледи и снега до твердого грунтового покрытия вдоль подъездов </t>
  </si>
  <si>
    <t>6. Фактические затраты в  2020г.:</t>
  </si>
  <si>
    <t>1. Остаток прошлого периода на 01.01.2020г.: (+) экономия,  (-) перерасход</t>
  </si>
  <si>
    <t>2. Начислено по квитанциям (S дома х тариф), за  2020г.</t>
  </si>
  <si>
    <t>3. Оплачено по квитанциям жильцами за  2020г.</t>
  </si>
  <si>
    <t>4. Задолженность жильцов за 2020г (п.2-п.3)</t>
  </si>
  <si>
    <t>5. Фактический уровень платежей  за  2020г.(п.3/п.2)</t>
  </si>
  <si>
    <t>Поверка приборов учета тепловой энергии и теплоносителя</t>
  </si>
  <si>
    <t>Приобретение приборов учета тепловой энергии и теплоносителя</t>
  </si>
  <si>
    <t>Ремонт канализации в кв.№ 16</t>
  </si>
  <si>
    <t>Приобретение и установка приборов учета тепловой энергии и теплоносителя</t>
  </si>
  <si>
    <t>8. Остаток денежных средств с учетом остатка прошлого периода на 01.01.2021 г.(п.7- п.1)</t>
  </si>
  <si>
    <t>7. Остаток денежных средств на конец года с учетом фактической оплаты и задолженности (п.2 - п.6) на 01.01.2021г.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</si>
</sst>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2" fillId="2" borderId="1" xfId="0" applyFont="1" applyFill="1" applyBorder="1" applyAlignment="1">
      <alignment horizontal="right"/>
    </xf>
    <xf numFmtId="0" fontId="2" fillId="0" borderId="0" xfId="1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2" fontId="2" fillId="0" borderId="0" xfId="1" applyNumberFormat="1" applyFont="1" applyBorder="1"/>
    <xf numFmtId="2" fontId="2" fillId="0" borderId="1" xfId="1" applyNumberFormat="1" applyFont="1" applyBorder="1"/>
    <xf numFmtId="2" fontId="2" fillId="3" borderId="1" xfId="0" applyNumberFormat="1" applyFont="1" applyFill="1" applyBorder="1"/>
    <xf numFmtId="2" fontId="4" fillId="0" borderId="0" xfId="0" applyNumberFormat="1" applyFont="1"/>
    <xf numFmtId="2" fontId="2" fillId="0" borderId="1" xfId="1" applyNumberFormat="1" applyFont="1" applyBorder="1" applyAlignment="1">
      <alignment horizontal="right"/>
    </xf>
    <xf numFmtId="0" fontId="4" fillId="0" borderId="1" xfId="0" applyFont="1" applyBorder="1"/>
    <xf numFmtId="2" fontId="2" fillId="0" borderId="1" xfId="0" applyNumberFormat="1" applyFont="1" applyBorder="1" applyAlignment="1">
      <alignment horizontal="right"/>
    </xf>
    <xf numFmtId="49" fontId="2" fillId="0" borderId="1" xfId="1" applyNumberFormat="1" applyFont="1" applyBorder="1" applyAlignment="1">
      <alignment vertical="center" wrapText="1"/>
    </xf>
    <xf numFmtId="2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F20" sqref="F20:G25"/>
    </sheetView>
  </sheetViews>
  <sheetFormatPr defaultRowHeight="14.25"/>
  <cols>
    <col min="1" max="1" width="40.140625" style="8" customWidth="1"/>
    <col min="2" max="2" width="7.28515625" style="8" customWidth="1"/>
    <col min="3" max="3" width="13.140625" style="8" customWidth="1"/>
    <col min="4" max="4" width="16.5703125" style="8" customWidth="1"/>
    <col min="5" max="5" width="18" style="8" customWidth="1"/>
    <col min="6" max="6" width="9.140625" style="8"/>
    <col min="7" max="7" width="13.85546875" style="8" customWidth="1"/>
    <col min="8" max="8" width="13.28515625" style="8" customWidth="1"/>
    <col min="9" max="16384" width="9.140625" style="8"/>
  </cols>
  <sheetData>
    <row r="1" spans="1:8">
      <c r="A1" s="24" t="s">
        <v>29</v>
      </c>
      <c r="B1" s="24"/>
      <c r="C1" s="24"/>
      <c r="D1" s="24"/>
      <c r="E1" s="24"/>
      <c r="F1" s="7"/>
      <c r="G1" s="7"/>
      <c r="H1" s="4"/>
    </row>
    <row r="2" spans="1:8" s="9" customFormat="1">
      <c r="A2" s="24"/>
      <c r="B2" s="24"/>
      <c r="C2" s="24"/>
      <c r="D2" s="24"/>
      <c r="E2" s="24"/>
      <c r="F2" s="7"/>
      <c r="G2" s="7"/>
      <c r="H2" s="4"/>
    </row>
    <row r="3" spans="1:8">
      <c r="A3" s="10" t="s">
        <v>2</v>
      </c>
      <c r="B3" s="22"/>
      <c r="C3" s="11"/>
      <c r="D3" s="11"/>
      <c r="E3" s="3">
        <v>1543.9</v>
      </c>
      <c r="F3" s="11"/>
      <c r="G3" s="22"/>
      <c r="H3" s="4"/>
    </row>
    <row r="4" spans="1:8">
      <c r="A4" s="4" t="s">
        <v>3</v>
      </c>
      <c r="B4" s="4"/>
      <c r="C4" s="12"/>
      <c r="D4" s="12"/>
      <c r="E4" s="13">
        <f>E6+E7</f>
        <v>18.489999999999998</v>
      </c>
      <c r="F4" s="12"/>
      <c r="G4" s="4"/>
      <c r="H4" s="4"/>
    </row>
    <row r="5" spans="1:8">
      <c r="A5" s="4" t="s">
        <v>4</v>
      </c>
      <c r="B5" s="4"/>
      <c r="C5" s="12"/>
      <c r="D5" s="12"/>
      <c r="E5" s="12"/>
      <c r="F5" s="12"/>
      <c r="G5" s="4"/>
      <c r="H5" s="4"/>
    </row>
    <row r="6" spans="1:8">
      <c r="A6" s="4" t="s">
        <v>5</v>
      </c>
      <c r="B6" s="4"/>
      <c r="C6" s="12"/>
      <c r="D6" s="12"/>
      <c r="E6" s="13">
        <v>14.54</v>
      </c>
      <c r="F6" s="12"/>
      <c r="G6" s="4"/>
      <c r="H6" s="4"/>
    </row>
    <row r="7" spans="1:8">
      <c r="A7" s="4" t="s">
        <v>1</v>
      </c>
      <c r="B7" s="4"/>
      <c r="C7" s="12"/>
      <c r="D7" s="12"/>
      <c r="E7" s="12">
        <v>3.95</v>
      </c>
      <c r="F7" s="12"/>
      <c r="G7" s="4"/>
      <c r="H7" s="4"/>
    </row>
    <row r="8" spans="1:8">
      <c r="A8" s="25" t="s">
        <v>6</v>
      </c>
      <c r="B8" s="27" t="s">
        <v>7</v>
      </c>
      <c r="C8" s="29" t="s">
        <v>8</v>
      </c>
      <c r="D8" s="29"/>
      <c r="E8" s="29"/>
      <c r="F8" s="12"/>
      <c r="G8" s="12"/>
      <c r="H8" s="4"/>
    </row>
    <row r="9" spans="1:8" ht="28.5">
      <c r="A9" s="26"/>
      <c r="B9" s="28"/>
      <c r="C9" s="1" t="s">
        <v>14</v>
      </c>
      <c r="D9" s="1" t="s">
        <v>1</v>
      </c>
      <c r="E9" s="1" t="s">
        <v>9</v>
      </c>
      <c r="F9" s="12"/>
      <c r="G9" s="12"/>
      <c r="H9" s="4"/>
    </row>
    <row r="10" spans="1:8" s="5" customFormat="1" ht="42.75">
      <c r="A10" s="1" t="s">
        <v>33</v>
      </c>
      <c r="B10" s="1" t="s">
        <v>10</v>
      </c>
      <c r="C10" s="2"/>
      <c r="D10" s="2"/>
      <c r="E10" s="3">
        <v>-93253.89</v>
      </c>
      <c r="F10" s="4"/>
      <c r="G10" s="4"/>
      <c r="H10" s="4"/>
    </row>
    <row r="11" spans="1:8" ht="28.5">
      <c r="A11" s="1" t="s">
        <v>34</v>
      </c>
      <c r="B11" s="1" t="s">
        <v>10</v>
      </c>
      <c r="C11" s="14">
        <v>263358.46000000002</v>
      </c>
      <c r="D11" s="15">
        <f>E3*E7*12</f>
        <v>73180.860000000015</v>
      </c>
      <c r="E11" s="14">
        <f>D11+C11</f>
        <v>336539.32000000007</v>
      </c>
      <c r="F11" s="4"/>
      <c r="G11" s="4"/>
      <c r="H11" s="4"/>
    </row>
    <row r="12" spans="1:8" ht="28.5">
      <c r="A12" s="1" t="s">
        <v>35</v>
      </c>
      <c r="B12" s="1" t="s">
        <v>10</v>
      </c>
      <c r="C12" s="14">
        <f>C11-C13</f>
        <v>221862.46000000002</v>
      </c>
      <c r="D12" s="14">
        <f>D11-D13</f>
        <v>60545.860000000015</v>
      </c>
      <c r="E12" s="14">
        <f>C12+D12</f>
        <v>282408.32000000007</v>
      </c>
      <c r="F12" s="4"/>
      <c r="G12" s="4"/>
      <c r="H12" s="4"/>
    </row>
    <row r="13" spans="1:8" ht="28.5">
      <c r="A13" s="1" t="s">
        <v>36</v>
      </c>
      <c r="B13" s="1" t="s">
        <v>10</v>
      </c>
      <c r="C13" s="14">
        <v>41496</v>
      </c>
      <c r="D13" s="14">
        <v>12635</v>
      </c>
      <c r="E13" s="14">
        <f>SUM(C13:D13)</f>
        <v>54131</v>
      </c>
      <c r="F13" s="4"/>
      <c r="G13" s="4"/>
      <c r="H13" s="16"/>
    </row>
    <row r="14" spans="1:8" ht="28.5">
      <c r="A14" s="1" t="s">
        <v>37</v>
      </c>
      <c r="B14" s="1" t="s">
        <v>11</v>
      </c>
      <c r="C14" s="14">
        <f>C12/C11*100</f>
        <v>84.243528763040302</v>
      </c>
      <c r="D14" s="14">
        <f>D12/D11*100</f>
        <v>82.734556549349108</v>
      </c>
      <c r="E14" s="14">
        <f>E12/E11*100</f>
        <v>83.915401029514186</v>
      </c>
      <c r="F14" s="4"/>
      <c r="G14" s="4"/>
      <c r="H14" s="16"/>
    </row>
    <row r="15" spans="1:8">
      <c r="A15" s="1" t="s">
        <v>32</v>
      </c>
      <c r="B15" s="1" t="s">
        <v>10</v>
      </c>
      <c r="C15" s="14">
        <f>C11</f>
        <v>263358.46000000002</v>
      </c>
      <c r="D15" s="14">
        <f>D18</f>
        <v>94207.72</v>
      </c>
      <c r="E15" s="14">
        <f>SUM(C15:D15)</f>
        <v>357566.18000000005</v>
      </c>
      <c r="F15" s="4"/>
      <c r="G15" s="4"/>
      <c r="H15" s="16"/>
    </row>
    <row r="16" spans="1:8">
      <c r="A16" s="1" t="s">
        <v>0</v>
      </c>
      <c r="B16" s="1"/>
      <c r="C16" s="14"/>
      <c r="D16" s="14"/>
      <c r="E16" s="14"/>
      <c r="F16" s="4"/>
      <c r="G16" s="4"/>
      <c r="H16" s="16"/>
    </row>
    <row r="17" spans="1:8" ht="18.75" customHeight="1">
      <c r="A17" s="1" t="s">
        <v>12</v>
      </c>
      <c r="B17" s="1"/>
      <c r="C17" s="14">
        <f>C11</f>
        <v>263358.46000000002</v>
      </c>
      <c r="D17" s="2"/>
      <c r="E17" s="14">
        <f>SUM(C17:D17)</f>
        <v>263358.46000000002</v>
      </c>
      <c r="F17" s="4"/>
      <c r="G17" s="4"/>
      <c r="H17" s="16"/>
    </row>
    <row r="18" spans="1:8" ht="18.75" customHeight="1">
      <c r="A18" s="1" t="s">
        <v>13</v>
      </c>
      <c r="B18" s="1" t="s">
        <v>10</v>
      </c>
      <c r="C18" s="2"/>
      <c r="D18" s="17">
        <f>D19+D20+D21+D22+D23+D24</f>
        <v>94207.72</v>
      </c>
      <c r="E18" s="14">
        <f t="shared" ref="E18" si="0">SUM(D18)</f>
        <v>94207.72</v>
      </c>
      <c r="F18" s="4"/>
      <c r="G18" s="4"/>
      <c r="H18" s="16"/>
    </row>
    <row r="19" spans="1:8" ht="33" customHeight="1">
      <c r="A19" s="6" t="s">
        <v>30</v>
      </c>
      <c r="B19" s="1" t="s">
        <v>10</v>
      </c>
      <c r="C19" s="18"/>
      <c r="D19" s="19">
        <f>E3*12</f>
        <v>18526.800000000003</v>
      </c>
      <c r="E19" s="14">
        <f t="shared" ref="E19" si="1">SUM(D19)</f>
        <v>18526.800000000003</v>
      </c>
      <c r="F19" s="4"/>
      <c r="G19" s="4"/>
      <c r="H19" s="16"/>
    </row>
    <row r="20" spans="1:8" ht="33" customHeight="1">
      <c r="A20" s="6" t="s">
        <v>31</v>
      </c>
      <c r="B20" s="1" t="s">
        <v>10</v>
      </c>
      <c r="C20" s="18"/>
      <c r="D20" s="19">
        <v>10400</v>
      </c>
      <c r="E20" s="14">
        <f>SUM(D20)</f>
        <v>10400</v>
      </c>
      <c r="F20" s="4"/>
      <c r="G20" s="4"/>
      <c r="H20" s="16"/>
    </row>
    <row r="21" spans="1:8" ht="33" customHeight="1">
      <c r="A21" s="6" t="s">
        <v>38</v>
      </c>
      <c r="B21" s="1"/>
      <c r="C21" s="18"/>
      <c r="D21" s="19">
        <v>8500</v>
      </c>
      <c r="E21" s="14">
        <v>8500</v>
      </c>
      <c r="F21" s="4"/>
      <c r="G21" s="4"/>
      <c r="H21" s="16"/>
    </row>
    <row r="22" spans="1:8" ht="33" customHeight="1">
      <c r="A22" s="6" t="s">
        <v>39</v>
      </c>
      <c r="B22" s="1" t="s">
        <v>10</v>
      </c>
      <c r="C22" s="18"/>
      <c r="D22" s="19">
        <v>3700</v>
      </c>
      <c r="E22" s="14">
        <v>3700</v>
      </c>
      <c r="F22" s="4"/>
      <c r="G22" s="4"/>
      <c r="H22" s="16"/>
    </row>
    <row r="23" spans="1:8" ht="33" customHeight="1">
      <c r="A23" s="6" t="s">
        <v>40</v>
      </c>
      <c r="B23" s="1" t="s">
        <v>10</v>
      </c>
      <c r="C23" s="18"/>
      <c r="D23" s="19">
        <v>3080.92</v>
      </c>
      <c r="E23" s="14">
        <v>3080.92</v>
      </c>
      <c r="F23" s="4"/>
      <c r="G23" s="4"/>
      <c r="H23" s="16"/>
    </row>
    <row r="24" spans="1:8" ht="48" customHeight="1">
      <c r="A24" s="6" t="s">
        <v>41</v>
      </c>
      <c r="B24" s="1"/>
      <c r="C24" s="18"/>
      <c r="D24" s="19">
        <v>50000</v>
      </c>
      <c r="E24" s="14">
        <v>50000</v>
      </c>
      <c r="F24" s="4"/>
      <c r="G24" s="4"/>
      <c r="H24" s="16"/>
    </row>
    <row r="25" spans="1:8" ht="57.75" customHeight="1">
      <c r="A25" s="20" t="s">
        <v>43</v>
      </c>
      <c r="B25" s="1" t="s">
        <v>10</v>
      </c>
      <c r="C25" s="14">
        <v>0</v>
      </c>
      <c r="D25" s="14">
        <f>D11-D15</f>
        <v>-21026.859999999986</v>
      </c>
      <c r="E25" s="14">
        <f>E11-E15</f>
        <v>-21026.859999999986</v>
      </c>
      <c r="F25" s="4"/>
      <c r="G25" s="21"/>
    </row>
    <row r="26" spans="1:8" ht="51" customHeight="1">
      <c r="A26" s="1" t="s">
        <v>42</v>
      </c>
      <c r="B26" s="1" t="s">
        <v>10</v>
      </c>
      <c r="C26" s="14">
        <v>0</v>
      </c>
      <c r="D26" s="14">
        <f>D25+E10</f>
        <v>-114280.74999999999</v>
      </c>
      <c r="E26" s="14">
        <f>E12+E10-E15+E13</f>
        <v>-114280.75</v>
      </c>
      <c r="F26" s="4"/>
      <c r="G26" s="21"/>
      <c r="H26" s="16"/>
    </row>
    <row r="27" spans="1:8">
      <c r="A27" s="30" t="s">
        <v>15</v>
      </c>
      <c r="B27" s="30"/>
      <c r="C27" s="30"/>
      <c r="D27" s="30"/>
      <c r="E27" s="30"/>
      <c r="F27" s="4"/>
      <c r="G27" s="4"/>
    </row>
    <row r="28" spans="1:8" ht="33" customHeight="1">
      <c r="A28" s="31"/>
      <c r="B28" s="31"/>
      <c r="C28" s="31"/>
      <c r="D28" s="31"/>
      <c r="E28" s="31"/>
      <c r="F28" s="4"/>
      <c r="G28" s="4"/>
    </row>
    <row r="29" spans="1:8">
      <c r="A29" s="4"/>
      <c r="B29" s="4"/>
      <c r="C29" s="4"/>
      <c r="D29" s="4"/>
      <c r="E29" s="4"/>
      <c r="F29" s="4"/>
      <c r="G29" s="4"/>
    </row>
    <row r="30" spans="1:8">
      <c r="A30" s="4"/>
      <c r="B30" s="4"/>
      <c r="C30" s="4"/>
      <c r="D30" s="4"/>
      <c r="E30" s="4"/>
      <c r="F30" s="4"/>
      <c r="G30" s="4"/>
    </row>
    <row r="31" spans="1:8">
      <c r="A31" s="4"/>
      <c r="B31" s="4"/>
      <c r="C31" s="4"/>
      <c r="D31" s="4"/>
      <c r="E31" s="4"/>
      <c r="F31" s="4"/>
      <c r="G31" s="4"/>
    </row>
    <row r="32" spans="1:8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21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</sheetData>
  <mergeCells count="5">
    <mergeCell ref="A1:E2"/>
    <mergeCell ref="A8:A9"/>
    <mergeCell ref="B8:B9"/>
    <mergeCell ref="C8:E8"/>
    <mergeCell ref="A27:E28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E2"/>
    </sheetView>
  </sheetViews>
  <sheetFormatPr defaultRowHeight="14.25"/>
  <cols>
    <col min="1" max="1" width="40.140625" style="8" customWidth="1"/>
    <col min="2" max="2" width="7.28515625" style="8" customWidth="1"/>
    <col min="3" max="3" width="13.140625" style="8" customWidth="1"/>
    <col min="4" max="4" width="16.5703125" style="8" customWidth="1"/>
    <col min="5" max="5" width="18" style="8" customWidth="1"/>
    <col min="6" max="6" width="9.140625" style="8"/>
    <col min="7" max="7" width="13.85546875" style="8" customWidth="1"/>
    <col min="8" max="8" width="13.28515625" style="8" customWidth="1"/>
    <col min="9" max="16384" width="9.140625" style="8"/>
  </cols>
  <sheetData>
    <row r="1" spans="1:8">
      <c r="A1" s="24" t="s">
        <v>29</v>
      </c>
      <c r="B1" s="24"/>
      <c r="C1" s="24"/>
      <c r="D1" s="24"/>
      <c r="E1" s="24"/>
      <c r="F1" s="7"/>
      <c r="G1" s="7"/>
      <c r="H1" s="4"/>
    </row>
    <row r="2" spans="1:8" s="9" customFormat="1">
      <c r="A2" s="24"/>
      <c r="B2" s="24"/>
      <c r="C2" s="24"/>
      <c r="D2" s="24"/>
      <c r="E2" s="24"/>
      <c r="F2" s="7"/>
      <c r="G2" s="7"/>
      <c r="H2" s="4"/>
    </row>
    <row r="3" spans="1:8">
      <c r="A3" s="10" t="s">
        <v>2</v>
      </c>
      <c r="B3" s="23"/>
      <c r="C3" s="11"/>
      <c r="D3" s="11"/>
      <c r="E3" s="3">
        <v>1543.9</v>
      </c>
      <c r="F3" s="11"/>
      <c r="G3" s="23"/>
      <c r="H3" s="4"/>
    </row>
    <row r="4" spans="1:8">
      <c r="A4" s="4" t="s">
        <v>3</v>
      </c>
      <c r="B4" s="4"/>
      <c r="C4" s="12"/>
      <c r="D4" s="12"/>
      <c r="E4" s="13">
        <f>E6+E7</f>
        <v>17.12</v>
      </c>
      <c r="F4" s="12"/>
      <c r="G4" s="4"/>
      <c r="H4" s="4"/>
    </row>
    <row r="5" spans="1:8">
      <c r="A5" s="4" t="s">
        <v>4</v>
      </c>
      <c r="B5" s="4"/>
      <c r="C5" s="12"/>
      <c r="D5" s="12"/>
      <c r="E5" s="12"/>
      <c r="F5" s="12"/>
      <c r="G5" s="4"/>
      <c r="H5" s="4"/>
    </row>
    <row r="6" spans="1:8">
      <c r="A6" s="4" t="s">
        <v>5</v>
      </c>
      <c r="B6" s="4"/>
      <c r="C6" s="12"/>
      <c r="D6" s="12"/>
      <c r="E6" s="13">
        <v>13.17</v>
      </c>
      <c r="F6" s="12"/>
      <c r="G6" s="4"/>
      <c r="H6" s="4"/>
    </row>
    <row r="7" spans="1:8">
      <c r="A7" s="4" t="s">
        <v>1</v>
      </c>
      <c r="B7" s="4"/>
      <c r="C7" s="12"/>
      <c r="D7" s="12"/>
      <c r="E7" s="12">
        <v>3.95</v>
      </c>
      <c r="F7" s="12"/>
      <c r="G7" s="4"/>
      <c r="H7" s="4"/>
    </row>
    <row r="8" spans="1:8">
      <c r="A8" s="25" t="s">
        <v>6</v>
      </c>
      <c r="B8" s="27" t="s">
        <v>7</v>
      </c>
      <c r="C8" s="29" t="s">
        <v>8</v>
      </c>
      <c r="D8" s="29"/>
      <c r="E8" s="29"/>
      <c r="F8" s="12"/>
      <c r="G8" s="12"/>
      <c r="H8" s="4"/>
    </row>
    <row r="9" spans="1:8" ht="28.5">
      <c r="A9" s="26"/>
      <c r="B9" s="28"/>
      <c r="C9" s="1" t="s">
        <v>14</v>
      </c>
      <c r="D9" s="1" t="s">
        <v>1</v>
      </c>
      <c r="E9" s="1" t="s">
        <v>9</v>
      </c>
      <c r="F9" s="12"/>
      <c r="G9" s="12"/>
      <c r="H9" s="4"/>
    </row>
    <row r="10" spans="1:8" s="5" customFormat="1" ht="42.75">
      <c r="A10" s="1" t="s">
        <v>18</v>
      </c>
      <c r="B10" s="1" t="s">
        <v>10</v>
      </c>
      <c r="C10" s="2"/>
      <c r="D10" s="2"/>
      <c r="E10" s="3">
        <v>4336.43</v>
      </c>
      <c r="F10" s="4"/>
      <c r="G10" s="4"/>
      <c r="H10" s="4"/>
    </row>
    <row r="11" spans="1:8" ht="28.5">
      <c r="A11" s="1" t="s">
        <v>19</v>
      </c>
      <c r="B11" s="1" t="s">
        <v>10</v>
      </c>
      <c r="C11" s="14">
        <v>256225.64</v>
      </c>
      <c r="D11" s="15">
        <f>E3*E7*12</f>
        <v>73180.860000000015</v>
      </c>
      <c r="E11" s="14">
        <f>D11+C11</f>
        <v>329406.5</v>
      </c>
      <c r="F11" s="4"/>
      <c r="G11" s="4"/>
      <c r="H11" s="4"/>
    </row>
    <row r="12" spans="1:8" ht="28.5">
      <c r="A12" s="1" t="s">
        <v>16</v>
      </c>
      <c r="B12" s="1" t="s">
        <v>10</v>
      </c>
      <c r="C12" s="14">
        <v>224902.24</v>
      </c>
      <c r="D12" s="14">
        <v>64574.49</v>
      </c>
      <c r="E12" s="14">
        <f>C12+D12</f>
        <v>289476.73</v>
      </c>
      <c r="F12" s="4"/>
      <c r="G12" s="4"/>
      <c r="H12" s="4"/>
    </row>
    <row r="13" spans="1:8" ht="28.5">
      <c r="A13" s="1" t="s">
        <v>20</v>
      </c>
      <c r="B13" s="1" t="s">
        <v>10</v>
      </c>
      <c r="C13" s="14">
        <f>C11-C12</f>
        <v>31323.400000000023</v>
      </c>
      <c r="D13" s="14">
        <f>D11-D12</f>
        <v>8606.3700000000172</v>
      </c>
      <c r="E13" s="14">
        <f>SUM(C13:D13)</f>
        <v>39929.77000000004</v>
      </c>
      <c r="F13" s="4"/>
      <c r="G13" s="4"/>
      <c r="H13" s="16"/>
    </row>
    <row r="14" spans="1:8" ht="28.5">
      <c r="A14" s="1" t="s">
        <v>21</v>
      </c>
      <c r="B14" s="1" t="s">
        <v>11</v>
      </c>
      <c r="C14" s="14">
        <f>C12/C11*100</f>
        <v>87.775072002942395</v>
      </c>
      <c r="D14" s="14">
        <f>D12/D11*100</f>
        <v>88.239588876107746</v>
      </c>
      <c r="E14" s="14">
        <f>E12/E11*100</f>
        <v>87.878268947334064</v>
      </c>
      <c r="F14" s="4"/>
      <c r="G14" s="4"/>
      <c r="H14" s="16"/>
    </row>
    <row r="15" spans="1:8">
      <c r="A15" s="1" t="s">
        <v>22</v>
      </c>
      <c r="B15" s="1" t="s">
        <v>10</v>
      </c>
      <c r="C15" s="14">
        <f>C11</f>
        <v>256225.64</v>
      </c>
      <c r="D15" s="14">
        <f>D18</f>
        <v>170771.18</v>
      </c>
      <c r="E15" s="14">
        <f>SUM(C15:D15)</f>
        <v>426996.82</v>
      </c>
      <c r="F15" s="4"/>
      <c r="G15" s="4"/>
      <c r="H15" s="16"/>
    </row>
    <row r="16" spans="1:8">
      <c r="A16" s="1" t="s">
        <v>0</v>
      </c>
      <c r="B16" s="1"/>
      <c r="C16" s="14"/>
      <c r="D16" s="14"/>
      <c r="E16" s="14"/>
      <c r="F16" s="4"/>
      <c r="G16" s="4"/>
      <c r="H16" s="16"/>
    </row>
    <row r="17" spans="1:8" ht="18.75" customHeight="1">
      <c r="A17" s="1" t="s">
        <v>12</v>
      </c>
      <c r="B17" s="1"/>
      <c r="C17" s="14">
        <f>C11</f>
        <v>256225.64</v>
      </c>
      <c r="D17" s="2"/>
      <c r="E17" s="14">
        <f>SUM(C17:D17)</f>
        <v>256225.64</v>
      </c>
      <c r="F17" s="4"/>
      <c r="G17" s="4"/>
      <c r="H17" s="16"/>
    </row>
    <row r="18" spans="1:8" ht="18.75" customHeight="1">
      <c r="A18" s="1" t="s">
        <v>13</v>
      </c>
      <c r="B18" s="1" t="s">
        <v>10</v>
      </c>
      <c r="C18" s="2"/>
      <c r="D18" s="17">
        <f>D19+D20+D21+D23+D22</f>
        <v>170771.18</v>
      </c>
      <c r="E18" s="14">
        <f t="shared" ref="E18" si="0">SUM(D18)</f>
        <v>170771.18</v>
      </c>
      <c r="F18" s="4"/>
      <c r="G18" s="4"/>
      <c r="H18" s="16"/>
    </row>
    <row r="19" spans="1:8" ht="33" customHeight="1">
      <c r="A19" s="6" t="s">
        <v>23</v>
      </c>
      <c r="B19" s="1" t="s">
        <v>10</v>
      </c>
      <c r="C19" s="18"/>
      <c r="D19" s="19">
        <f>E3*12</f>
        <v>18526.800000000003</v>
      </c>
      <c r="E19" s="14">
        <f t="shared" ref="E19" si="1">SUM(D19)</f>
        <v>18526.800000000003</v>
      </c>
      <c r="F19" s="4"/>
      <c r="G19" s="4"/>
      <c r="H19" s="16"/>
    </row>
    <row r="20" spans="1:8" ht="33" customHeight="1">
      <c r="A20" s="6" t="s">
        <v>17</v>
      </c>
      <c r="B20" s="1" t="s">
        <v>10</v>
      </c>
      <c r="C20" s="18"/>
      <c r="D20" s="19">
        <v>8242</v>
      </c>
      <c r="E20" s="14">
        <f>SUM(D20)</f>
        <v>8242</v>
      </c>
      <c r="F20" s="4"/>
      <c r="G20" s="4"/>
      <c r="H20" s="16"/>
    </row>
    <row r="21" spans="1:8" ht="33" customHeight="1">
      <c r="A21" s="6" t="s">
        <v>25</v>
      </c>
      <c r="B21" s="1" t="s">
        <v>10</v>
      </c>
      <c r="C21" s="18"/>
      <c r="D21" s="19">
        <v>6002.38</v>
      </c>
      <c r="E21" s="14">
        <f>SUM(D21)</f>
        <v>6002.38</v>
      </c>
      <c r="F21" s="4"/>
      <c r="G21" s="4"/>
      <c r="H21" s="16"/>
    </row>
    <row r="22" spans="1:8" ht="33" customHeight="1">
      <c r="A22" s="6" t="s">
        <v>27</v>
      </c>
      <c r="B22" s="1" t="s">
        <v>10</v>
      </c>
      <c r="C22" s="18"/>
      <c r="D22" s="19">
        <v>3000</v>
      </c>
      <c r="E22" s="14">
        <v>3000</v>
      </c>
      <c r="F22" s="4"/>
      <c r="G22" s="4"/>
      <c r="H22" s="16"/>
    </row>
    <row r="23" spans="1:8" ht="33" customHeight="1">
      <c r="A23" s="6" t="s">
        <v>26</v>
      </c>
      <c r="B23" s="1" t="s">
        <v>10</v>
      </c>
      <c r="C23" s="18"/>
      <c r="D23" s="19">
        <v>135000</v>
      </c>
      <c r="E23" s="14">
        <f>SUM(D23)</f>
        <v>135000</v>
      </c>
      <c r="F23" s="4"/>
      <c r="G23" s="4"/>
      <c r="H23" s="16"/>
    </row>
    <row r="24" spans="1:8" ht="57.75" customHeight="1">
      <c r="A24" s="20" t="s">
        <v>28</v>
      </c>
      <c r="B24" s="1" t="s">
        <v>10</v>
      </c>
      <c r="C24" s="14">
        <v>0</v>
      </c>
      <c r="D24" s="14">
        <f>D11-D15</f>
        <v>-97590.319999999978</v>
      </c>
      <c r="E24" s="14">
        <f>E11-E15</f>
        <v>-97590.32</v>
      </c>
      <c r="F24" s="4"/>
      <c r="G24" s="21"/>
    </row>
    <row r="25" spans="1:8" ht="51" customHeight="1">
      <c r="A25" s="1" t="s">
        <v>24</v>
      </c>
      <c r="B25" s="1" t="s">
        <v>10</v>
      </c>
      <c r="C25" s="14">
        <v>0</v>
      </c>
      <c r="D25" s="14">
        <f>D24+E10</f>
        <v>-93253.889999999985</v>
      </c>
      <c r="E25" s="14">
        <f>E12+E10-E15+E13</f>
        <v>-93253.889999999985</v>
      </c>
      <c r="F25" s="4"/>
      <c r="G25" s="21"/>
      <c r="H25" s="16"/>
    </row>
    <row r="26" spans="1:8">
      <c r="A26" s="30" t="s">
        <v>15</v>
      </c>
      <c r="B26" s="30"/>
      <c r="C26" s="30"/>
      <c r="D26" s="30"/>
      <c r="E26" s="30"/>
      <c r="F26" s="4"/>
      <c r="G26" s="4"/>
    </row>
    <row r="27" spans="1:8" ht="33" customHeight="1">
      <c r="A27" s="31"/>
      <c r="B27" s="31"/>
      <c r="C27" s="31"/>
      <c r="D27" s="31"/>
      <c r="E27" s="31"/>
      <c r="F27" s="4"/>
      <c r="G27" s="4"/>
    </row>
    <row r="28" spans="1:8">
      <c r="A28" s="4"/>
      <c r="B28" s="4"/>
      <c r="C28" s="4"/>
      <c r="D28" s="4"/>
      <c r="E28" s="4"/>
      <c r="F28" s="4"/>
      <c r="G28" s="4"/>
    </row>
    <row r="29" spans="1:8">
      <c r="A29" s="4"/>
      <c r="B29" s="4"/>
      <c r="C29" s="4"/>
      <c r="D29" s="4"/>
      <c r="E29" s="4"/>
      <c r="F29" s="4"/>
      <c r="G29" s="4"/>
    </row>
    <row r="30" spans="1:8">
      <c r="A30" s="4"/>
      <c r="B30" s="4"/>
      <c r="C30" s="4"/>
      <c r="D30" s="4"/>
      <c r="E30" s="4"/>
      <c r="F30" s="4"/>
      <c r="G30" s="4"/>
    </row>
    <row r="31" spans="1:8">
      <c r="A31" s="4"/>
      <c r="B31" s="4"/>
      <c r="C31" s="4"/>
      <c r="D31" s="4"/>
      <c r="E31" s="4"/>
      <c r="F31" s="4"/>
      <c r="G31" s="4"/>
    </row>
    <row r="32" spans="1:8">
      <c r="A32" s="4"/>
      <c r="B32" s="4"/>
      <c r="C32" s="4"/>
      <c r="D32" s="4"/>
      <c r="E32" s="21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</sheetData>
  <mergeCells count="5">
    <mergeCell ref="A1:E2"/>
    <mergeCell ref="A8:A9"/>
    <mergeCell ref="B8:B9"/>
    <mergeCell ref="C8:E8"/>
    <mergeCell ref="A26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2020-12-16T04:54:05Z</dcterms:modified>
</cp:coreProperties>
</file>